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615606CE-2BF7-4BC6-9710-2A9D4C508035}" xr6:coauthVersionLast="45" xr6:coauthVersionMax="45" xr10:uidLastSave="{00000000-0000-0000-0000-000000000000}"/>
  <bookViews>
    <workbookView xWindow="16710" yWindow="1665" windowWidth="21600" windowHeight="11505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K30" i="1"/>
  <c r="F41" i="1" l="1"/>
  <c r="G41" i="1"/>
  <c r="E41" i="1"/>
  <c r="H18" i="1"/>
  <c r="K18" i="1"/>
  <c r="H17" i="1"/>
  <c r="K17" i="1"/>
  <c r="H48" i="1" l="1"/>
  <c r="H59" i="1"/>
  <c r="H58" i="1"/>
  <c r="H56" i="1"/>
  <c r="G9" i="1"/>
  <c r="G8" i="1"/>
  <c r="H54" i="1"/>
  <c r="H57" i="1"/>
  <c r="H45" i="1"/>
  <c r="H46" i="1"/>
  <c r="H44" i="1"/>
  <c r="K44" i="1"/>
  <c r="G34" i="1"/>
  <c r="K34" i="1" s="1"/>
  <c r="H37" i="1"/>
  <c r="K37" i="1"/>
  <c r="H36" i="1"/>
  <c r="K36" i="1"/>
  <c r="K29" i="1"/>
  <c r="H29" i="1"/>
  <c r="K22" i="1"/>
  <c r="E19" i="1"/>
  <c r="H16" i="1"/>
  <c r="K16" i="1"/>
  <c r="F6" i="1"/>
  <c r="K33" i="1"/>
  <c r="K12" i="1"/>
  <c r="E8" i="1"/>
  <c r="E9" i="1"/>
  <c r="E14" i="1"/>
  <c r="E11" i="1"/>
  <c r="K13" i="1"/>
  <c r="K15" i="1"/>
  <c r="K20" i="1"/>
  <c r="K25" i="1"/>
  <c r="K28" i="1"/>
  <c r="K32" i="1"/>
  <c r="K35" i="1"/>
  <c r="K39" i="1"/>
  <c r="K40" i="1"/>
  <c r="K43" i="1"/>
  <c r="K57" i="1"/>
  <c r="K49" i="1"/>
  <c r="K51" i="1"/>
  <c r="K61" i="1"/>
  <c r="K62" i="1"/>
  <c r="H12" i="1"/>
  <c r="H13" i="1"/>
  <c r="H15" i="1"/>
  <c r="H20" i="1"/>
  <c r="H25" i="1"/>
  <c r="H28" i="1"/>
  <c r="H32" i="1"/>
  <c r="H33" i="1"/>
  <c r="H35" i="1"/>
  <c r="H39" i="1"/>
  <c r="H40" i="1"/>
  <c r="H43" i="1"/>
  <c r="H49" i="1"/>
  <c r="H50" i="1"/>
  <c r="H51" i="1"/>
  <c r="H52" i="1"/>
  <c r="H53" i="1"/>
  <c r="H61" i="1"/>
  <c r="H62" i="1"/>
  <c r="E10" i="1" l="1"/>
  <c r="E7" i="1" s="1"/>
  <c r="E6" i="1" s="1"/>
  <c r="E5" i="1" s="1"/>
  <c r="K42" i="1"/>
  <c r="G10" i="1"/>
  <c r="H42" i="1"/>
  <c r="H34" i="1"/>
  <c r="H22" i="1"/>
  <c r="K26" i="1"/>
  <c r="H26" i="1"/>
  <c r="K11" i="1"/>
  <c r="H11" i="1" l="1"/>
  <c r="K9" i="1"/>
  <c r="H9" i="1"/>
  <c r="H27" i="1"/>
  <c r="K27" i="1"/>
  <c r="H21" i="1"/>
  <c r="K21" i="1"/>
  <c r="H14" i="1"/>
  <c r="K14" i="1"/>
  <c r="K38" i="1"/>
  <c r="H60" i="1"/>
  <c r="H47" i="1"/>
  <c r="K41" i="1"/>
  <c r="H38" i="1"/>
  <c r="K31" i="1"/>
  <c r="G7" i="1" l="1"/>
  <c r="G6" i="1" s="1"/>
  <c r="G5" i="1" s="1"/>
  <c r="K63" i="1"/>
  <c r="H63" i="1"/>
  <c r="H41" i="1"/>
  <c r="K47" i="1"/>
  <c r="H31" i="1"/>
  <c r="K8" i="1"/>
  <c r="H8" i="1"/>
  <c r="K60" i="1"/>
  <c r="K55" i="1"/>
  <c r="H55" i="1"/>
  <c r="K19" i="1"/>
  <c r="H19" i="1"/>
  <c r="K10" i="1" l="1"/>
  <c r="H10" i="1"/>
  <c r="H7" i="1" l="1"/>
  <c r="K7" i="1"/>
  <c r="K6" i="1" l="1"/>
  <c r="H6" i="1"/>
  <c r="H5" i="1" l="1"/>
  <c r="K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tc={8737F6E0-8FDA-4287-87C3-082C23147C45}</author>
  </authors>
  <commentList>
    <comment ref="A21" authorId="0" shapeId="0" xr:uid="{8737F6E0-8FDA-4287-87C3-082C23147C45}">
      <text>
        <t>[對話串註解]
您的 Excel 版本可讓您讀取此對話串註解; 但若以較新的 Excel 版本開啟此檔案，將會移除對它進行的所有編輯。深入了解: https://go.microsoft.com/fwlink/?linkid=870924。
註解:
    需檢查本期法定預算</t>
      </text>
    </comment>
  </commentList>
</comments>
</file>

<file path=xl/sharedStrings.xml><?xml version="1.0" encoding="utf-8"?>
<sst xmlns="http://schemas.openxmlformats.org/spreadsheetml/2006/main" count="87" uniqueCount="79">
  <si>
    <t>款</t>
    <phoneticPr fontId="1" type="noConversion"/>
  </si>
  <si>
    <t>項</t>
    <phoneticPr fontId="1" type="noConversion"/>
  </si>
  <si>
    <t>目</t>
    <phoneticPr fontId="1" type="noConversion"/>
  </si>
  <si>
    <t>科目</t>
    <phoneticPr fontId="1" type="noConversion"/>
  </si>
  <si>
    <t>名稱</t>
    <phoneticPr fontId="1" type="noConversion"/>
  </si>
  <si>
    <t>說明</t>
    <phoneticPr fontId="1" type="noConversion"/>
  </si>
  <si>
    <t>審查結果</t>
    <phoneticPr fontId="1" type="noConversion"/>
  </si>
  <si>
    <t>本期
實際支出</t>
    <phoneticPr fontId="1" type="noConversion"/>
  </si>
  <si>
    <t>本期
法定預算</t>
    <phoneticPr fontId="1" type="noConversion"/>
  </si>
  <si>
    <t>比較
增減數</t>
    <phoneticPr fontId="1" type="noConversion"/>
  </si>
  <si>
    <t>執行率</t>
    <phoneticPr fontId="1" type="noConversion"/>
  </si>
  <si>
    <t>上學年
同期決算</t>
    <phoneticPr fontId="1" type="noConversion"/>
  </si>
  <si>
    <t>單位：新臺幣元；％</t>
    <phoneticPr fontId="1" type="noConversion"/>
  </si>
  <si>
    <t>行政中心</t>
    <phoneticPr fontId="1" type="noConversion"/>
  </si>
  <si>
    <t>學生議會</t>
    <phoneticPr fontId="1" type="noConversion"/>
  </si>
  <si>
    <t>學生評議會</t>
    <phoneticPr fontId="1" type="noConversion"/>
  </si>
  <si>
    <t>學生會長</t>
    <phoneticPr fontId="1" type="noConversion"/>
  </si>
  <si>
    <t>活動暨研習費</t>
    <phoneticPr fontId="1" type="noConversion"/>
  </si>
  <si>
    <t>行政雜支</t>
    <phoneticPr fontId="1" type="noConversion"/>
  </si>
  <si>
    <t>公關部</t>
    <phoneticPr fontId="1" type="noConversion"/>
  </si>
  <si>
    <t>社務部</t>
    <phoneticPr fontId="1" type="noConversion"/>
  </si>
  <si>
    <t>秘書處</t>
    <phoneticPr fontId="1" type="noConversion"/>
  </si>
  <si>
    <t>設計部</t>
    <phoneticPr fontId="1" type="noConversion"/>
  </si>
  <si>
    <t>器材部</t>
    <phoneticPr fontId="1" type="noConversion"/>
  </si>
  <si>
    <t>事務機包錶費</t>
    <phoneticPr fontId="1" type="noConversion"/>
  </si>
  <si>
    <t>學權部</t>
    <phoneticPr fontId="1" type="noConversion"/>
  </si>
  <si>
    <t>活動部</t>
    <phoneticPr fontId="1" type="noConversion"/>
  </si>
  <si>
    <t>新聞部</t>
    <phoneticPr fontId="1" type="noConversion"/>
  </si>
  <si>
    <t>財務部</t>
    <phoneticPr fontId="1" type="noConversion"/>
  </si>
  <si>
    <t>工讀生費</t>
    <phoneticPr fontId="1" type="noConversion"/>
  </si>
  <si>
    <t>行政補助款</t>
    <phoneticPr fontId="1" type="noConversion"/>
  </si>
  <si>
    <t>總決算</t>
    <phoneticPr fontId="1" type="noConversion"/>
  </si>
  <si>
    <t>機構決算</t>
    <phoneticPr fontId="1" type="noConversion"/>
  </si>
  <si>
    <t>部門決算</t>
    <phoneticPr fontId="1" type="noConversion"/>
  </si>
  <si>
    <t>畢業贈禮</t>
    <phoneticPr fontId="1" type="noConversion"/>
  </si>
  <si>
    <t>108學年度社團組織新舊任負責人交接輔導暨交流座談茶會</t>
  </si>
  <si>
    <t>107學年度全校學生社團評鑑系列活動—社團資料評鑑會</t>
  </si>
  <si>
    <t>全學評</t>
    <phoneticPr fontId="1" type="noConversion"/>
  </si>
  <si>
    <t>化雨堂主控室操作及動線佈置證照研習營</t>
    <phoneticPr fontId="1" type="noConversion"/>
  </si>
  <si>
    <t>三四月總合為10,108</t>
    <phoneticPr fontId="1" type="noConversion"/>
  </si>
  <si>
    <t>世界咖啡館</t>
  </si>
  <si>
    <t>義權超人講座</t>
    <phoneticPr fontId="1" type="noConversion"/>
  </si>
  <si>
    <t>旅遊講座 背包客的旅行</t>
  </si>
  <si>
    <t>iLOOK電影派對</t>
  </si>
  <si>
    <t>M&amp;M音樂市集</t>
  </si>
  <si>
    <t>原活動名稱為音樂節，與公關部特約商擺攤合辦</t>
    <phoneticPr fontId="1" type="noConversion"/>
  </si>
  <si>
    <t>樞紐 透卡宣傳品發放</t>
  </si>
  <si>
    <t>星光講座</t>
  </si>
  <si>
    <t>人資部</t>
    <phoneticPr fontId="1" type="noConversion"/>
  </si>
  <si>
    <t>新生徵選</t>
    <phoneticPr fontId="1" type="noConversion"/>
  </si>
  <si>
    <t>傳承大會</t>
    <phoneticPr fontId="1" type="noConversion"/>
  </si>
  <si>
    <t>校外研習</t>
    <phoneticPr fontId="1" type="noConversion"/>
  </si>
  <si>
    <t>經費審核會議</t>
  </si>
  <si>
    <t>研習經費</t>
  </si>
  <si>
    <t>校務座談會</t>
  </si>
  <si>
    <t>與孟德斯鳩共遊暨校外參訪</t>
  </si>
  <si>
    <t>「議表人才」議週活動</t>
  </si>
  <si>
    <t>會議餐費</t>
  </si>
  <si>
    <t>學生議會議長</t>
    <phoneticPr fontId="1" type="noConversion"/>
  </si>
  <si>
    <t>學生評議會主席</t>
    <phoneticPr fontId="1" type="noConversion"/>
  </si>
  <si>
    <t>知能培訓</t>
    <phoneticPr fontId="1" type="noConversion"/>
  </si>
  <si>
    <t>例行會議</t>
    <phoneticPr fontId="1" type="noConversion"/>
  </si>
  <si>
    <t>選舉事務委員會</t>
    <phoneticPr fontId="1" type="noConversion"/>
  </si>
  <si>
    <t>選委會主委</t>
    <phoneticPr fontId="1" type="noConversion"/>
  </si>
  <si>
    <t>三合一選舉</t>
    <phoneticPr fontId="1" type="noConversion"/>
  </si>
  <si>
    <t>三合一補選</t>
    <phoneticPr fontId="1" type="noConversion"/>
  </si>
  <si>
    <r>
      <t>文藻外語大學學生會</t>
    </r>
    <r>
      <rPr>
        <b/>
        <u/>
        <sz val="18"/>
        <color theme="1"/>
        <rFont val="標楷體"/>
        <family val="4"/>
        <charset val="136"/>
      </rPr>
      <t xml:space="preserve">   107   </t>
    </r>
    <r>
      <rPr>
        <b/>
        <sz val="18"/>
        <color theme="1"/>
        <rFont val="標楷體"/>
        <family val="4"/>
        <charset val="136"/>
      </rPr>
      <t>學年度第</t>
    </r>
    <r>
      <rPr>
        <b/>
        <u/>
        <sz val="18"/>
        <color theme="1"/>
        <rFont val="標楷體"/>
        <family val="4"/>
        <charset val="136"/>
      </rPr>
      <t xml:space="preserve">  二  </t>
    </r>
    <r>
      <rPr>
        <b/>
        <sz val="18"/>
        <color theme="1"/>
        <rFont val="標楷體"/>
        <family val="4"/>
        <charset val="136"/>
      </rPr>
      <t>學期決算表</t>
    </r>
    <phoneticPr fontId="1" type="noConversion"/>
  </si>
  <si>
    <t>名人講座一</t>
    <phoneticPr fontId="1" type="noConversion"/>
  </si>
  <si>
    <t>名人講座二</t>
    <phoneticPr fontId="1" type="noConversion"/>
  </si>
  <si>
    <t>會代大會</t>
    <phoneticPr fontId="1" type="noConversion"/>
  </si>
  <si>
    <t>器材購買費</t>
    <phoneticPr fontId="1" type="noConversion"/>
  </si>
  <si>
    <t>無辦理</t>
  </si>
  <si>
    <t>無辦理</t>
    <phoneticPr fontId="1" type="noConversion"/>
  </si>
  <si>
    <t>1062學期為社務部舉辦</t>
    <phoneticPr fontId="1" type="noConversion"/>
  </si>
  <si>
    <t>無花費</t>
    <phoneticPr fontId="1" type="noConversion"/>
  </si>
  <si>
    <t>核銷與行政雜支為同一份</t>
    <phoneticPr fontId="1" type="noConversion"/>
  </si>
  <si>
    <t>特約商擺攤市集</t>
    <phoneticPr fontId="1" type="noConversion"/>
  </si>
  <si>
    <t>此核銷唯有帳篷費，其餘和活動部一同辦理</t>
    <phoneticPr fontId="1" type="noConversion"/>
  </si>
  <si>
    <t>學生會成果評鑑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</si>
</sst>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4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3" xfId="0" applyFont="1" applyFill="1" applyBorder="1"/>
    <xf numFmtId="9" fontId="4" fillId="0" borderId="3" xfId="0" applyNumberFormat="1" applyFont="1" applyFill="1" applyBorder="1"/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9" fontId="7" fillId="0" borderId="1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9" fontId="4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1" dT="2019-11-15T15:23:45.95" personId="{00000000-0000-0000-0000-000000000000}" id="{8737F6E0-8FDA-4287-87C3-082C23147C45}">
    <text>需檢查本期法定預算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topLeftCell="A37" workbookViewId="0">
      <selection activeCell="D30" sqref="D30"/>
    </sheetView>
  </sheetViews>
  <sheetFormatPr defaultRowHeight="16.5" x14ac:dyDescent="0.25"/>
  <cols>
    <col min="1" max="3" width="3.5" style="4" bestFit="1" customWidth="1"/>
    <col min="4" max="4" width="25" style="4" bestFit="1" customWidth="1"/>
    <col min="5" max="5" width="10.375" style="4" customWidth="1"/>
    <col min="6" max="6" width="11.75" style="4" customWidth="1"/>
    <col min="7" max="7" width="12.125" style="4" customWidth="1"/>
    <col min="8" max="8" width="11.125" style="4" customWidth="1"/>
    <col min="9" max="9" width="25" style="4" bestFit="1" customWidth="1"/>
    <col min="10" max="10" width="10.875" style="4" customWidth="1"/>
    <col min="11" max="11" width="9.875" style="4" customWidth="1"/>
    <col min="12" max="12" width="9.5" style="4" bestFit="1" customWidth="1"/>
    <col min="13" max="16384" width="9" style="4"/>
  </cols>
  <sheetData>
    <row r="1" spans="1:15" ht="57.75" customHeight="1" x14ac:dyDescent="0.25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5" ht="25.5" customHeight="1" x14ac:dyDescent="0.25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5" ht="16.5" customHeight="1" x14ac:dyDescent="0.25">
      <c r="A3" s="7" t="s">
        <v>3</v>
      </c>
      <c r="B3" s="8"/>
      <c r="C3" s="8"/>
      <c r="D3" s="9"/>
      <c r="E3" s="10" t="s">
        <v>11</v>
      </c>
      <c r="F3" s="10" t="s">
        <v>8</v>
      </c>
      <c r="G3" s="10" t="s">
        <v>7</v>
      </c>
      <c r="H3" s="10" t="s">
        <v>9</v>
      </c>
      <c r="I3" s="11" t="s">
        <v>5</v>
      </c>
      <c r="J3" s="11" t="s">
        <v>6</v>
      </c>
      <c r="K3" s="10" t="s">
        <v>10</v>
      </c>
    </row>
    <row r="4" spans="1:15" x14ac:dyDescent="0.25">
      <c r="A4" s="12" t="s">
        <v>0</v>
      </c>
      <c r="B4" s="12" t="s">
        <v>1</v>
      </c>
      <c r="C4" s="12" t="s">
        <v>2</v>
      </c>
      <c r="D4" s="12" t="s">
        <v>4</v>
      </c>
      <c r="E4" s="13"/>
      <c r="F4" s="13"/>
      <c r="G4" s="13"/>
      <c r="H4" s="13"/>
      <c r="I4" s="14"/>
      <c r="J4" s="14"/>
      <c r="K4" s="13"/>
      <c r="N4" s="15"/>
      <c r="O4" s="15"/>
    </row>
    <row r="5" spans="1:15" ht="17.25" thickBot="1" x14ac:dyDescent="0.3">
      <c r="A5" s="16">
        <v>0</v>
      </c>
      <c r="B5" s="16"/>
      <c r="C5" s="16"/>
      <c r="D5" s="16" t="s">
        <v>31</v>
      </c>
      <c r="E5" s="17">
        <f>E6+E60</f>
        <v>884123</v>
      </c>
      <c r="F5" s="17">
        <v>1969042</v>
      </c>
      <c r="G5" s="17">
        <f>G6+G60</f>
        <v>742403</v>
      </c>
      <c r="H5" s="17">
        <f>$G5-$F5</f>
        <v>-1226639</v>
      </c>
      <c r="I5" s="17"/>
      <c r="J5" s="17"/>
      <c r="K5" s="18">
        <f>$G5/$F5</f>
        <v>0.37703766603251732</v>
      </c>
    </row>
    <row r="6" spans="1:15" ht="17.25" thickTop="1" x14ac:dyDescent="0.25">
      <c r="A6" s="19">
        <v>1</v>
      </c>
      <c r="B6" s="19"/>
      <c r="C6" s="19"/>
      <c r="D6" s="19" t="s">
        <v>32</v>
      </c>
      <c r="E6" s="20">
        <f>SUM(E7:E9)</f>
        <v>884123</v>
      </c>
      <c r="F6" s="20">
        <f>SUM(F7:F9)</f>
        <v>1926622</v>
      </c>
      <c r="G6" s="20">
        <f>SUM(G7:G9)</f>
        <v>742403</v>
      </c>
      <c r="H6" s="21">
        <f>$G6-$F6</f>
        <v>-1184219</v>
      </c>
      <c r="I6" s="22"/>
      <c r="J6" s="23"/>
      <c r="K6" s="24">
        <f t="shared" ref="K6:K63" si="0">$G6/$F6</f>
        <v>0.38533921028619</v>
      </c>
    </row>
    <row r="7" spans="1:15" x14ac:dyDescent="0.25">
      <c r="A7" s="12"/>
      <c r="B7" s="12">
        <v>1</v>
      </c>
      <c r="C7" s="12"/>
      <c r="D7" s="12" t="s">
        <v>13</v>
      </c>
      <c r="E7" s="1">
        <f>E10-E8-E9</f>
        <v>792285</v>
      </c>
      <c r="F7" s="1">
        <v>1428240</v>
      </c>
      <c r="G7" s="1">
        <f>G10-G8-G9</f>
        <v>546792</v>
      </c>
      <c r="H7" s="25">
        <f t="shared" ref="H7:H63" si="1">$G7-$F7</f>
        <v>-881448</v>
      </c>
      <c r="I7" s="26"/>
      <c r="J7" s="26"/>
      <c r="K7" s="27">
        <f t="shared" si="0"/>
        <v>0.38284321962695345</v>
      </c>
    </row>
    <row r="8" spans="1:15" x14ac:dyDescent="0.25">
      <c r="A8" s="12"/>
      <c r="B8" s="12">
        <v>2</v>
      </c>
      <c r="C8" s="12"/>
      <c r="D8" s="12" t="s">
        <v>14</v>
      </c>
      <c r="E8" s="1">
        <f>E47</f>
        <v>27616</v>
      </c>
      <c r="F8" s="1">
        <v>430702</v>
      </c>
      <c r="G8" s="1">
        <f>G47</f>
        <v>186671</v>
      </c>
      <c r="H8" s="25">
        <f t="shared" si="1"/>
        <v>-244031</v>
      </c>
      <c r="I8" s="26"/>
      <c r="J8" s="26"/>
      <c r="K8" s="27">
        <f t="shared" si="0"/>
        <v>0.43341103593668012</v>
      </c>
    </row>
    <row r="9" spans="1:15" x14ac:dyDescent="0.25">
      <c r="A9" s="12"/>
      <c r="B9" s="12">
        <v>3</v>
      </c>
      <c r="C9" s="12"/>
      <c r="D9" s="12" t="s">
        <v>15</v>
      </c>
      <c r="E9" s="1">
        <f>E55</f>
        <v>64222</v>
      </c>
      <c r="F9" s="1">
        <v>67680</v>
      </c>
      <c r="G9" s="1">
        <f>G55</f>
        <v>8940</v>
      </c>
      <c r="H9" s="25">
        <f t="shared" si="1"/>
        <v>-58740</v>
      </c>
      <c r="I9" s="26"/>
      <c r="J9" s="26"/>
      <c r="K9" s="27">
        <f t="shared" si="0"/>
        <v>0.13209219858156029</v>
      </c>
    </row>
    <row r="10" spans="1:15" x14ac:dyDescent="0.25">
      <c r="A10" s="12">
        <v>2</v>
      </c>
      <c r="B10" s="12"/>
      <c r="C10" s="12"/>
      <c r="D10" s="12" t="s">
        <v>33</v>
      </c>
      <c r="E10" s="1">
        <f>E11+E14+E19+E21+E27++E31+E34+E38+E41+E25</f>
        <v>884123</v>
      </c>
      <c r="F10" s="1">
        <v>1428240</v>
      </c>
      <c r="G10" s="1">
        <f>G11+G14+G19+G21+G27++G31+G34+G38+G41+G25</f>
        <v>742403</v>
      </c>
      <c r="H10" s="25">
        <f t="shared" si="1"/>
        <v>-685837</v>
      </c>
      <c r="I10" s="26"/>
      <c r="J10" s="26"/>
      <c r="K10" s="27">
        <f t="shared" si="0"/>
        <v>0.5198026942250602</v>
      </c>
    </row>
    <row r="11" spans="1:15" x14ac:dyDescent="0.25">
      <c r="A11" s="12"/>
      <c r="B11" s="41">
        <v>1</v>
      </c>
      <c r="C11" s="41"/>
      <c r="D11" s="42" t="s">
        <v>16</v>
      </c>
      <c r="E11" s="43">
        <f>E12+E13</f>
        <v>236390</v>
      </c>
      <c r="F11" s="43">
        <v>162000</v>
      </c>
      <c r="G11" s="43">
        <v>132035</v>
      </c>
      <c r="H11" s="44">
        <f t="shared" si="1"/>
        <v>-29965</v>
      </c>
      <c r="I11" s="45"/>
      <c r="J11" s="45"/>
      <c r="K11" s="46">
        <f t="shared" si="0"/>
        <v>0.8150308641975309</v>
      </c>
    </row>
    <row r="12" spans="1:15" x14ac:dyDescent="0.25">
      <c r="A12" s="12"/>
      <c r="B12" s="12"/>
      <c r="C12" s="12">
        <v>1</v>
      </c>
      <c r="D12" s="28" t="s">
        <v>17</v>
      </c>
      <c r="E12" s="1">
        <v>224936</v>
      </c>
      <c r="F12" s="1">
        <v>150000</v>
      </c>
      <c r="G12" s="1">
        <v>224936</v>
      </c>
      <c r="H12" s="25">
        <f t="shared" si="1"/>
        <v>74936</v>
      </c>
      <c r="I12" s="26"/>
      <c r="J12" s="26"/>
      <c r="K12" s="27">
        <f t="shared" si="0"/>
        <v>1.4995733333333334</v>
      </c>
    </row>
    <row r="13" spans="1:15" x14ac:dyDescent="0.25">
      <c r="A13" s="12"/>
      <c r="B13" s="12"/>
      <c r="C13" s="12">
        <v>2</v>
      </c>
      <c r="D13" s="28" t="s">
        <v>18</v>
      </c>
      <c r="E13" s="1">
        <v>11454</v>
      </c>
      <c r="F13" s="1">
        <v>12000</v>
      </c>
      <c r="G13" s="1">
        <v>6020</v>
      </c>
      <c r="H13" s="25">
        <f t="shared" si="1"/>
        <v>-5980</v>
      </c>
      <c r="I13" s="26"/>
      <c r="J13" s="26"/>
      <c r="K13" s="27">
        <f t="shared" si="0"/>
        <v>0.50166666666666671</v>
      </c>
    </row>
    <row r="14" spans="1:15" x14ac:dyDescent="0.25">
      <c r="A14" s="12"/>
      <c r="B14" s="41">
        <v>2</v>
      </c>
      <c r="C14" s="41"/>
      <c r="D14" s="41" t="s">
        <v>19</v>
      </c>
      <c r="E14" s="43">
        <f>E15</f>
        <v>173915</v>
      </c>
      <c r="F14" s="43">
        <v>222400</v>
      </c>
      <c r="G14" s="43">
        <v>109210</v>
      </c>
      <c r="H14" s="44">
        <f t="shared" si="1"/>
        <v>-113190</v>
      </c>
      <c r="I14" s="45"/>
      <c r="J14" s="45"/>
      <c r="K14" s="46">
        <f t="shared" si="0"/>
        <v>0.49105215827338128</v>
      </c>
    </row>
    <row r="15" spans="1:15" ht="33" x14ac:dyDescent="0.25">
      <c r="A15" s="12"/>
      <c r="B15" s="12"/>
      <c r="C15" s="12">
        <v>1</v>
      </c>
      <c r="D15" s="12" t="s">
        <v>76</v>
      </c>
      <c r="E15" s="1">
        <v>173915</v>
      </c>
      <c r="F15" s="1">
        <v>31600</v>
      </c>
      <c r="G15" s="1">
        <v>21210</v>
      </c>
      <c r="H15" s="25">
        <f t="shared" si="1"/>
        <v>-10390</v>
      </c>
      <c r="I15" s="39" t="s">
        <v>77</v>
      </c>
      <c r="J15" s="26"/>
      <c r="K15" s="27">
        <f t="shared" si="0"/>
        <v>0.67120253164556964</v>
      </c>
    </row>
    <row r="16" spans="1:15" x14ac:dyDescent="0.25">
      <c r="A16" s="12"/>
      <c r="B16" s="12"/>
      <c r="C16" s="12">
        <v>2</v>
      </c>
      <c r="D16" s="12" t="s">
        <v>34</v>
      </c>
      <c r="E16" s="1">
        <v>0</v>
      </c>
      <c r="F16" s="1">
        <v>160500</v>
      </c>
      <c r="G16" s="1">
        <v>88000</v>
      </c>
      <c r="H16" s="25">
        <f t="shared" si="1"/>
        <v>-72500</v>
      </c>
      <c r="I16" s="26" t="s">
        <v>73</v>
      </c>
      <c r="J16" s="26"/>
      <c r="K16" s="27">
        <f t="shared" si="0"/>
        <v>0.54828660436137067</v>
      </c>
    </row>
    <row r="17" spans="1:14" x14ac:dyDescent="0.25">
      <c r="A17" s="12"/>
      <c r="B17" s="12"/>
      <c r="C17" s="12">
        <v>3</v>
      </c>
      <c r="D17" s="12" t="s">
        <v>67</v>
      </c>
      <c r="E17" s="1">
        <v>0</v>
      </c>
      <c r="F17" s="1">
        <v>11900</v>
      </c>
      <c r="G17" s="1">
        <v>0</v>
      </c>
      <c r="H17" s="25">
        <f t="shared" si="1"/>
        <v>-11900</v>
      </c>
      <c r="I17" s="26" t="s">
        <v>72</v>
      </c>
      <c r="J17" s="26"/>
      <c r="K17" s="27">
        <f t="shared" si="0"/>
        <v>0</v>
      </c>
    </row>
    <row r="18" spans="1:14" x14ac:dyDescent="0.25">
      <c r="A18" s="12"/>
      <c r="B18" s="12"/>
      <c r="C18" s="12">
        <v>4</v>
      </c>
      <c r="D18" s="12" t="s">
        <v>68</v>
      </c>
      <c r="E18" s="1">
        <v>0</v>
      </c>
      <c r="F18" s="1">
        <v>11900</v>
      </c>
      <c r="G18" s="1">
        <v>0</v>
      </c>
      <c r="H18" s="25">
        <f t="shared" si="1"/>
        <v>-11900</v>
      </c>
      <c r="I18" s="26" t="s">
        <v>71</v>
      </c>
      <c r="J18" s="26"/>
      <c r="K18" s="27">
        <f t="shared" si="0"/>
        <v>0</v>
      </c>
    </row>
    <row r="19" spans="1:14" x14ac:dyDescent="0.25">
      <c r="A19" s="12"/>
      <c r="B19" s="41">
        <v>3</v>
      </c>
      <c r="C19" s="41"/>
      <c r="D19" s="41" t="s">
        <v>20</v>
      </c>
      <c r="E19" s="43">
        <f>E20</f>
        <v>0</v>
      </c>
      <c r="F19" s="43">
        <v>10000</v>
      </c>
      <c r="G19" s="43">
        <v>4500</v>
      </c>
      <c r="H19" s="44">
        <f t="shared" si="1"/>
        <v>-5500</v>
      </c>
      <c r="I19" s="45"/>
      <c r="J19" s="45"/>
      <c r="K19" s="46">
        <f t="shared" si="0"/>
        <v>0.45</v>
      </c>
    </row>
    <row r="20" spans="1:14" ht="49.5" x14ac:dyDescent="0.25">
      <c r="A20" s="12"/>
      <c r="B20" s="12"/>
      <c r="C20" s="12">
        <v>1</v>
      </c>
      <c r="D20" s="29" t="s">
        <v>35</v>
      </c>
      <c r="E20" s="1">
        <v>0</v>
      </c>
      <c r="F20" s="1">
        <v>10000</v>
      </c>
      <c r="G20" s="1">
        <v>4500</v>
      </c>
      <c r="H20" s="25">
        <f t="shared" si="1"/>
        <v>-5500</v>
      </c>
      <c r="I20" s="26"/>
      <c r="J20" s="26"/>
      <c r="K20" s="27">
        <f t="shared" si="0"/>
        <v>0.45</v>
      </c>
    </row>
    <row r="21" spans="1:14" s="35" customFormat="1" x14ac:dyDescent="0.25">
      <c r="A21" s="30"/>
      <c r="B21" s="47">
        <v>4</v>
      </c>
      <c r="C21" s="47"/>
      <c r="D21" s="47" t="s">
        <v>21</v>
      </c>
      <c r="E21" s="48">
        <v>35152</v>
      </c>
      <c r="F21" s="48">
        <v>243650</v>
      </c>
      <c r="G21" s="48">
        <v>17000</v>
      </c>
      <c r="H21" s="49">
        <f t="shared" si="1"/>
        <v>-226650</v>
      </c>
      <c r="I21" s="50"/>
      <c r="J21" s="50"/>
      <c r="K21" s="51">
        <f t="shared" si="0"/>
        <v>6.9772214241740196E-2</v>
      </c>
    </row>
    <row r="22" spans="1:14" s="35" customFormat="1" ht="49.5" x14ac:dyDescent="0.25">
      <c r="A22" s="30"/>
      <c r="B22" s="30"/>
      <c r="C22" s="30">
        <v>1</v>
      </c>
      <c r="D22" s="36" t="s">
        <v>36</v>
      </c>
      <c r="E22" s="31">
        <v>35152</v>
      </c>
      <c r="F22" s="31">
        <v>40400</v>
      </c>
      <c r="G22" s="31">
        <v>17000</v>
      </c>
      <c r="H22" s="32">
        <f t="shared" si="1"/>
        <v>-23400</v>
      </c>
      <c r="I22" s="33"/>
      <c r="J22" s="33"/>
      <c r="K22" s="34">
        <f t="shared" si="0"/>
        <v>0.42079207920792078</v>
      </c>
    </row>
    <row r="23" spans="1:14" s="35" customFormat="1" x14ac:dyDescent="0.25">
      <c r="A23" s="30"/>
      <c r="B23" s="30"/>
      <c r="C23" s="30">
        <v>2</v>
      </c>
      <c r="D23" s="36" t="s">
        <v>69</v>
      </c>
      <c r="E23" s="31">
        <v>0</v>
      </c>
      <c r="F23" s="31">
        <v>500</v>
      </c>
      <c r="G23" s="31">
        <v>0</v>
      </c>
      <c r="H23" s="32"/>
      <c r="I23" s="33" t="s">
        <v>71</v>
      </c>
      <c r="J23" s="33"/>
      <c r="K23" s="34"/>
    </row>
    <row r="24" spans="1:14" s="35" customFormat="1" x14ac:dyDescent="0.25">
      <c r="A24" s="30"/>
      <c r="B24" s="30"/>
      <c r="C24" s="30">
        <v>3</v>
      </c>
      <c r="D24" s="36" t="s">
        <v>78</v>
      </c>
      <c r="E24" s="31"/>
      <c r="F24" s="31">
        <v>202750</v>
      </c>
      <c r="G24" s="31"/>
      <c r="H24" s="32"/>
      <c r="I24" s="33"/>
      <c r="J24" s="33"/>
      <c r="K24" s="34"/>
    </row>
    <row r="25" spans="1:14" x14ac:dyDescent="0.25">
      <c r="A25" s="12"/>
      <c r="B25" s="41">
        <v>5</v>
      </c>
      <c r="C25" s="41"/>
      <c r="D25" s="41" t="s">
        <v>22</v>
      </c>
      <c r="E25" s="43">
        <v>6000</v>
      </c>
      <c r="F25" s="43">
        <v>4600</v>
      </c>
      <c r="G25" s="43">
        <v>0</v>
      </c>
      <c r="H25" s="44">
        <f t="shared" si="1"/>
        <v>-4600</v>
      </c>
      <c r="I25" s="45"/>
      <c r="J25" s="45"/>
      <c r="K25" s="46">
        <f t="shared" si="0"/>
        <v>0</v>
      </c>
      <c r="N25" s="37"/>
    </row>
    <row r="26" spans="1:14" x14ac:dyDescent="0.25">
      <c r="A26" s="12"/>
      <c r="B26" s="12"/>
      <c r="C26" s="12">
        <v>1</v>
      </c>
      <c r="D26" s="12" t="s">
        <v>37</v>
      </c>
      <c r="E26" s="1">
        <v>6000</v>
      </c>
      <c r="F26" s="1">
        <v>4600</v>
      </c>
      <c r="G26" s="1">
        <v>0</v>
      </c>
      <c r="H26" s="25">
        <f t="shared" si="1"/>
        <v>-4600</v>
      </c>
      <c r="I26" s="26" t="s">
        <v>74</v>
      </c>
      <c r="J26" s="26"/>
      <c r="K26" s="27">
        <f t="shared" si="0"/>
        <v>0</v>
      </c>
    </row>
    <row r="27" spans="1:14" x14ac:dyDescent="0.25">
      <c r="A27" s="12"/>
      <c r="B27" s="41">
        <v>6</v>
      </c>
      <c r="C27" s="41"/>
      <c r="D27" s="41" t="s">
        <v>23</v>
      </c>
      <c r="E27" s="43">
        <v>43990</v>
      </c>
      <c r="F27" s="43">
        <v>135500</v>
      </c>
      <c r="G27" s="43">
        <v>21201</v>
      </c>
      <c r="H27" s="44">
        <f t="shared" si="1"/>
        <v>-114299</v>
      </c>
      <c r="I27" s="45"/>
      <c r="J27" s="45"/>
      <c r="K27" s="46">
        <f t="shared" si="0"/>
        <v>0.15646494464944649</v>
      </c>
    </row>
    <row r="28" spans="1:14" ht="33" x14ac:dyDescent="0.25">
      <c r="A28" s="12"/>
      <c r="B28" s="12"/>
      <c r="C28" s="12">
        <v>1</v>
      </c>
      <c r="D28" s="38" t="s">
        <v>38</v>
      </c>
      <c r="E28" s="1">
        <v>9140</v>
      </c>
      <c r="F28" s="1">
        <v>18500</v>
      </c>
      <c r="G28" s="1">
        <v>6000</v>
      </c>
      <c r="H28" s="25">
        <f t="shared" si="1"/>
        <v>-12500</v>
      </c>
      <c r="I28" s="26"/>
      <c r="J28" s="26"/>
      <c r="K28" s="27">
        <f t="shared" si="0"/>
        <v>0.32432432432432434</v>
      </c>
    </row>
    <row r="29" spans="1:14" x14ac:dyDescent="0.25">
      <c r="A29" s="12"/>
      <c r="B29" s="12"/>
      <c r="C29" s="12">
        <v>2</v>
      </c>
      <c r="D29" s="12" t="s">
        <v>24</v>
      </c>
      <c r="E29" s="1">
        <v>34850</v>
      </c>
      <c r="F29" s="1">
        <v>35000</v>
      </c>
      <c r="G29" s="1">
        <v>10108</v>
      </c>
      <c r="H29" s="25">
        <f t="shared" si="1"/>
        <v>-24892</v>
      </c>
      <c r="I29" s="26" t="s">
        <v>39</v>
      </c>
      <c r="J29" s="26"/>
      <c r="K29" s="27">
        <f t="shared" si="0"/>
        <v>0.2888</v>
      </c>
    </row>
    <row r="30" spans="1:14" x14ac:dyDescent="0.25">
      <c r="A30" s="12"/>
      <c r="B30" s="12"/>
      <c r="C30" s="12">
        <v>3</v>
      </c>
      <c r="D30" s="12" t="s">
        <v>70</v>
      </c>
      <c r="E30" s="1"/>
      <c r="F30" s="1">
        <v>117000</v>
      </c>
      <c r="G30" s="1">
        <v>30100</v>
      </c>
      <c r="H30" s="25">
        <f t="shared" si="1"/>
        <v>-86900</v>
      </c>
      <c r="I30" s="26" t="s">
        <v>75</v>
      </c>
      <c r="J30" s="26"/>
      <c r="K30" s="27">
        <f t="shared" si="0"/>
        <v>0.25726495726495724</v>
      </c>
    </row>
    <row r="31" spans="1:14" x14ac:dyDescent="0.25">
      <c r="A31" s="12"/>
      <c r="B31" s="41">
        <v>7</v>
      </c>
      <c r="C31" s="41"/>
      <c r="D31" s="41" t="s">
        <v>25</v>
      </c>
      <c r="E31" s="43">
        <v>20047</v>
      </c>
      <c r="F31" s="43">
        <v>30380</v>
      </c>
      <c r="G31" s="43">
        <v>20888</v>
      </c>
      <c r="H31" s="44">
        <f t="shared" si="1"/>
        <v>-9492</v>
      </c>
      <c r="I31" s="45"/>
      <c r="J31" s="45"/>
      <c r="K31" s="46">
        <f t="shared" si="0"/>
        <v>0.68755760368663599</v>
      </c>
    </row>
    <row r="32" spans="1:14" x14ac:dyDescent="0.25">
      <c r="A32" s="12"/>
      <c r="B32" s="12"/>
      <c r="C32" s="12">
        <v>1</v>
      </c>
      <c r="D32" s="38" t="s">
        <v>40</v>
      </c>
      <c r="E32" s="1"/>
      <c r="F32" s="1">
        <v>8700</v>
      </c>
      <c r="G32" s="1">
        <v>6575</v>
      </c>
      <c r="H32" s="25">
        <f t="shared" si="1"/>
        <v>-2125</v>
      </c>
      <c r="I32" s="26"/>
      <c r="J32" s="26"/>
      <c r="K32" s="27">
        <f t="shared" si="0"/>
        <v>0.75574712643678166</v>
      </c>
    </row>
    <row r="33" spans="1:11" x14ac:dyDescent="0.25">
      <c r="A33" s="12"/>
      <c r="B33" s="12"/>
      <c r="C33" s="12">
        <v>2</v>
      </c>
      <c r="D33" s="12" t="s">
        <v>41</v>
      </c>
      <c r="E33" s="1">
        <v>0</v>
      </c>
      <c r="F33" s="1">
        <v>21680</v>
      </c>
      <c r="G33" s="1">
        <v>14313</v>
      </c>
      <c r="H33" s="25">
        <f t="shared" si="1"/>
        <v>-7367</v>
      </c>
      <c r="I33" s="26"/>
      <c r="J33" s="26"/>
      <c r="K33" s="27">
        <f t="shared" si="0"/>
        <v>0.66019372693726941</v>
      </c>
    </row>
    <row r="34" spans="1:11" x14ac:dyDescent="0.25">
      <c r="A34" s="12"/>
      <c r="B34" s="41">
        <v>8</v>
      </c>
      <c r="C34" s="41"/>
      <c r="D34" s="41" t="s">
        <v>26</v>
      </c>
      <c r="E34" s="43">
        <v>28996</v>
      </c>
      <c r="F34" s="43">
        <v>92460</v>
      </c>
      <c r="G34" s="43">
        <f>SUM(G35:G37)</f>
        <v>107537</v>
      </c>
      <c r="H34" s="44">
        <f t="shared" si="1"/>
        <v>15077</v>
      </c>
      <c r="I34" s="45"/>
      <c r="J34" s="45"/>
      <c r="K34" s="46">
        <f t="shared" si="0"/>
        <v>1.1630651092364266</v>
      </c>
    </row>
    <row r="35" spans="1:11" x14ac:dyDescent="0.25">
      <c r="A35" s="12"/>
      <c r="B35" s="12"/>
      <c r="C35" s="12">
        <v>1</v>
      </c>
      <c r="D35" s="38" t="s">
        <v>42</v>
      </c>
      <c r="E35" s="1">
        <v>0</v>
      </c>
      <c r="F35" s="1">
        <v>16880</v>
      </c>
      <c r="G35" s="1">
        <v>8037</v>
      </c>
      <c r="H35" s="25">
        <f t="shared" si="1"/>
        <v>-8843</v>
      </c>
      <c r="I35" s="26"/>
      <c r="J35" s="26"/>
      <c r="K35" s="27">
        <f t="shared" si="0"/>
        <v>0.47612559241706159</v>
      </c>
    </row>
    <row r="36" spans="1:11" x14ac:dyDescent="0.25">
      <c r="A36" s="12"/>
      <c r="B36" s="12"/>
      <c r="C36" s="12">
        <v>2</v>
      </c>
      <c r="D36" s="38" t="s">
        <v>43</v>
      </c>
      <c r="E36" s="1">
        <v>0</v>
      </c>
      <c r="F36" s="1">
        <v>1800</v>
      </c>
      <c r="G36" s="1">
        <v>1615</v>
      </c>
      <c r="H36" s="25">
        <f t="shared" si="1"/>
        <v>-185</v>
      </c>
      <c r="I36" s="26"/>
      <c r="J36" s="26"/>
      <c r="K36" s="27">
        <f t="shared" si="0"/>
        <v>0.89722222222222225</v>
      </c>
    </row>
    <row r="37" spans="1:11" ht="49.5" x14ac:dyDescent="0.25">
      <c r="A37" s="12"/>
      <c r="B37" s="12"/>
      <c r="C37" s="12">
        <v>3</v>
      </c>
      <c r="D37" s="29" t="s">
        <v>44</v>
      </c>
      <c r="E37" s="1">
        <v>0</v>
      </c>
      <c r="F37" s="1">
        <v>73780</v>
      </c>
      <c r="G37" s="1">
        <v>97885</v>
      </c>
      <c r="H37" s="25">
        <f t="shared" si="1"/>
        <v>24105</v>
      </c>
      <c r="I37" s="39" t="s">
        <v>45</v>
      </c>
      <c r="J37" s="26"/>
      <c r="K37" s="27">
        <f t="shared" si="0"/>
        <v>1.3267145567904581</v>
      </c>
    </row>
    <row r="38" spans="1:11" x14ac:dyDescent="0.25">
      <c r="A38" s="12"/>
      <c r="B38" s="41">
        <v>9</v>
      </c>
      <c r="C38" s="41"/>
      <c r="D38" s="41" t="s">
        <v>27</v>
      </c>
      <c r="E38" s="43">
        <v>1028</v>
      </c>
      <c r="F38" s="43">
        <v>11780</v>
      </c>
      <c r="G38" s="43">
        <v>11082</v>
      </c>
      <c r="H38" s="44">
        <f t="shared" si="1"/>
        <v>-698</v>
      </c>
      <c r="I38" s="45"/>
      <c r="J38" s="45"/>
      <c r="K38" s="46">
        <f t="shared" si="0"/>
        <v>0.94074702886247874</v>
      </c>
    </row>
    <row r="39" spans="1:11" x14ac:dyDescent="0.25">
      <c r="A39" s="12"/>
      <c r="B39" s="12"/>
      <c r="C39" s="12">
        <v>1</v>
      </c>
      <c r="D39" s="38" t="s">
        <v>46</v>
      </c>
      <c r="E39" s="1">
        <v>0</v>
      </c>
      <c r="F39" s="1">
        <v>3500</v>
      </c>
      <c r="G39" s="1">
        <v>3317</v>
      </c>
      <c r="H39" s="25">
        <f t="shared" si="1"/>
        <v>-183</v>
      </c>
      <c r="I39" s="26"/>
      <c r="J39" s="26"/>
      <c r="K39" s="27">
        <f t="shared" si="0"/>
        <v>0.94771428571428573</v>
      </c>
    </row>
    <row r="40" spans="1:11" x14ac:dyDescent="0.25">
      <c r="A40" s="12"/>
      <c r="B40" s="12"/>
      <c r="C40" s="12">
        <v>2</v>
      </c>
      <c r="D40" s="38" t="s">
        <v>47</v>
      </c>
      <c r="E40" s="1">
        <v>0</v>
      </c>
      <c r="F40" s="1">
        <v>8280</v>
      </c>
      <c r="G40" s="1">
        <v>7765</v>
      </c>
      <c r="H40" s="25">
        <f t="shared" si="1"/>
        <v>-515</v>
      </c>
      <c r="I40" s="26"/>
      <c r="J40" s="26"/>
      <c r="K40" s="27">
        <f t="shared" si="0"/>
        <v>0.9378019323671497</v>
      </c>
    </row>
    <row r="41" spans="1:11" x14ac:dyDescent="0.25">
      <c r="A41" s="12"/>
      <c r="B41" s="41">
        <v>10</v>
      </c>
      <c r="C41" s="41"/>
      <c r="D41" s="41" t="s">
        <v>28</v>
      </c>
      <c r="E41" s="43">
        <f>SUM(E42:E43)</f>
        <v>338605</v>
      </c>
      <c r="F41" s="43">
        <f t="shared" ref="F41:G41" si="2">SUM(F42:F43)</f>
        <v>595650</v>
      </c>
      <c r="G41" s="43">
        <f t="shared" si="2"/>
        <v>318950</v>
      </c>
      <c r="H41" s="44">
        <f t="shared" si="1"/>
        <v>-276700</v>
      </c>
      <c r="I41" s="45"/>
      <c r="J41" s="45"/>
      <c r="K41" s="46">
        <f t="shared" si="0"/>
        <v>0.53546545790313105</v>
      </c>
    </row>
    <row r="42" spans="1:11" x14ac:dyDescent="0.25">
      <c r="A42" s="12"/>
      <c r="B42" s="12"/>
      <c r="C42" s="12">
        <v>1</v>
      </c>
      <c r="D42" s="12" t="s">
        <v>29</v>
      </c>
      <c r="E42" s="1">
        <v>126840</v>
      </c>
      <c r="F42" s="28">
        <v>183150</v>
      </c>
      <c r="G42" s="28">
        <v>117150</v>
      </c>
      <c r="H42" s="25">
        <f t="shared" si="1"/>
        <v>-66000</v>
      </c>
      <c r="I42" s="26"/>
      <c r="J42" s="26"/>
      <c r="K42" s="27">
        <f t="shared" si="0"/>
        <v>0.63963963963963966</v>
      </c>
    </row>
    <row r="43" spans="1:11" x14ac:dyDescent="0.25">
      <c r="A43" s="12"/>
      <c r="B43" s="12"/>
      <c r="C43" s="12">
        <v>2</v>
      </c>
      <c r="D43" s="12" t="s">
        <v>30</v>
      </c>
      <c r="E43" s="1">
        <v>211765</v>
      </c>
      <c r="F43" s="28">
        <v>412500</v>
      </c>
      <c r="G43" s="28">
        <v>201800</v>
      </c>
      <c r="H43" s="25">
        <f t="shared" si="1"/>
        <v>-210700</v>
      </c>
      <c r="I43" s="26"/>
      <c r="J43" s="26"/>
      <c r="K43" s="27">
        <f t="shared" si="0"/>
        <v>0.48921212121212121</v>
      </c>
    </row>
    <row r="44" spans="1:11" x14ac:dyDescent="0.25">
      <c r="A44" s="12"/>
      <c r="B44" s="41">
        <v>11</v>
      </c>
      <c r="C44" s="41"/>
      <c r="D44" s="41" t="s">
        <v>48</v>
      </c>
      <c r="E44" s="43">
        <v>0</v>
      </c>
      <c r="F44" s="42">
        <v>1820</v>
      </c>
      <c r="G44" s="42">
        <v>743</v>
      </c>
      <c r="H44" s="44">
        <f t="shared" si="1"/>
        <v>-1077</v>
      </c>
      <c r="I44" s="45"/>
      <c r="J44" s="45"/>
      <c r="K44" s="46">
        <f t="shared" si="0"/>
        <v>0.40824175824175823</v>
      </c>
    </row>
    <row r="45" spans="1:11" x14ac:dyDescent="0.25">
      <c r="A45" s="12"/>
      <c r="B45" s="12"/>
      <c r="C45" s="12">
        <v>1</v>
      </c>
      <c r="D45" s="12" t="s">
        <v>49</v>
      </c>
      <c r="E45" s="1">
        <v>0</v>
      </c>
      <c r="F45" s="28">
        <v>820</v>
      </c>
      <c r="G45" s="28">
        <v>743</v>
      </c>
      <c r="H45" s="25">
        <f t="shared" si="1"/>
        <v>-77</v>
      </c>
      <c r="I45" s="26"/>
      <c r="J45" s="26"/>
      <c r="K45" s="27"/>
    </row>
    <row r="46" spans="1:11" x14ac:dyDescent="0.25">
      <c r="A46" s="12"/>
      <c r="B46" s="12"/>
      <c r="C46" s="12">
        <v>2</v>
      </c>
      <c r="D46" s="12" t="s">
        <v>50</v>
      </c>
      <c r="E46" s="1">
        <v>0</v>
      </c>
      <c r="F46" s="28">
        <v>1000</v>
      </c>
      <c r="G46" s="28">
        <v>0</v>
      </c>
      <c r="H46" s="25">
        <f t="shared" si="1"/>
        <v>-1000</v>
      </c>
      <c r="I46" s="26" t="s">
        <v>71</v>
      </c>
      <c r="J46" s="26"/>
      <c r="K46" s="27"/>
    </row>
    <row r="47" spans="1:11" x14ac:dyDescent="0.25">
      <c r="A47" s="12">
        <v>3</v>
      </c>
      <c r="B47" s="12"/>
      <c r="C47" s="12"/>
      <c r="D47" s="12" t="s">
        <v>14</v>
      </c>
      <c r="E47" s="1">
        <v>27616</v>
      </c>
      <c r="F47" s="1">
        <v>430702</v>
      </c>
      <c r="G47" s="1">
        <v>186671</v>
      </c>
      <c r="H47" s="25">
        <f t="shared" si="1"/>
        <v>-244031</v>
      </c>
      <c r="I47" s="26"/>
      <c r="J47" s="26"/>
      <c r="K47" s="27">
        <f t="shared" si="0"/>
        <v>0.43341103593668012</v>
      </c>
    </row>
    <row r="48" spans="1:11" x14ac:dyDescent="0.25">
      <c r="A48" s="12"/>
      <c r="B48" s="12">
        <v>1</v>
      </c>
      <c r="C48" s="12"/>
      <c r="D48" s="12" t="s">
        <v>58</v>
      </c>
      <c r="E48" s="1">
        <v>0</v>
      </c>
      <c r="F48" s="1">
        <v>0</v>
      </c>
      <c r="G48" s="1">
        <v>0</v>
      </c>
      <c r="H48" s="25">
        <f>$G48-$F48</f>
        <v>0</v>
      </c>
      <c r="I48" s="26"/>
      <c r="J48" s="26"/>
      <c r="K48" s="27"/>
    </row>
    <row r="49" spans="1:11" x14ac:dyDescent="0.25">
      <c r="A49" s="12"/>
      <c r="B49" s="12"/>
      <c r="C49" s="12">
        <v>1</v>
      </c>
      <c r="D49" s="40" t="s">
        <v>52</v>
      </c>
      <c r="E49" s="1">
        <v>0</v>
      </c>
      <c r="F49" s="1">
        <v>500</v>
      </c>
      <c r="G49" s="1">
        <v>321</v>
      </c>
      <c r="H49" s="25">
        <f t="shared" si="1"/>
        <v>-179</v>
      </c>
      <c r="I49" s="26"/>
      <c r="J49" s="26"/>
      <c r="K49" s="27">
        <f t="shared" si="0"/>
        <v>0.64200000000000002</v>
      </c>
    </row>
    <row r="50" spans="1:11" x14ac:dyDescent="0.25">
      <c r="A50" s="12"/>
      <c r="B50" s="12"/>
      <c r="C50" s="12">
        <v>2</v>
      </c>
      <c r="D50" s="40" t="s">
        <v>53</v>
      </c>
      <c r="E50" s="1">
        <v>0</v>
      </c>
      <c r="F50" s="1">
        <v>20000</v>
      </c>
      <c r="G50" s="1">
        <v>10085</v>
      </c>
      <c r="H50" s="25">
        <f t="shared" si="1"/>
        <v>-9915</v>
      </c>
      <c r="I50" s="26"/>
      <c r="J50" s="26"/>
      <c r="K50" s="27">
        <v>0</v>
      </c>
    </row>
    <row r="51" spans="1:11" x14ac:dyDescent="0.25">
      <c r="A51" s="12"/>
      <c r="B51" s="12"/>
      <c r="C51" s="12">
        <v>3</v>
      </c>
      <c r="D51" s="12" t="s">
        <v>54</v>
      </c>
      <c r="E51" s="1">
        <v>0</v>
      </c>
      <c r="F51" s="1">
        <v>42200</v>
      </c>
      <c r="G51" s="1">
        <v>7603</v>
      </c>
      <c r="H51" s="25">
        <f t="shared" si="1"/>
        <v>-34597</v>
      </c>
      <c r="I51" s="26"/>
      <c r="J51" s="26"/>
      <c r="K51" s="27">
        <f t="shared" si="0"/>
        <v>0.18016587677725118</v>
      </c>
    </row>
    <row r="52" spans="1:11" x14ac:dyDescent="0.25">
      <c r="A52" s="12"/>
      <c r="B52" s="12"/>
      <c r="C52" s="12">
        <v>4</v>
      </c>
      <c r="D52" s="29" t="s">
        <v>55</v>
      </c>
      <c r="E52" s="1">
        <v>0</v>
      </c>
      <c r="F52" s="1">
        <v>70000</v>
      </c>
      <c r="G52" s="1">
        <v>50917</v>
      </c>
      <c r="H52" s="25">
        <f t="shared" si="1"/>
        <v>-19083</v>
      </c>
      <c r="I52" s="26"/>
      <c r="J52" s="26"/>
      <c r="K52" s="27">
        <v>0</v>
      </c>
    </row>
    <row r="53" spans="1:11" x14ac:dyDescent="0.25">
      <c r="A53" s="12"/>
      <c r="B53" s="12"/>
      <c r="C53" s="12">
        <v>5</v>
      </c>
      <c r="D53" s="29" t="s">
        <v>56</v>
      </c>
      <c r="E53" s="1">
        <v>0</v>
      </c>
      <c r="F53" s="1">
        <v>12270</v>
      </c>
      <c r="G53" s="1">
        <v>9467</v>
      </c>
      <c r="H53" s="25">
        <f t="shared" si="1"/>
        <v>-2803</v>
      </c>
      <c r="I53" s="26"/>
      <c r="J53" s="26"/>
      <c r="K53" s="27">
        <v>0</v>
      </c>
    </row>
    <row r="54" spans="1:11" x14ac:dyDescent="0.25">
      <c r="A54" s="12"/>
      <c r="B54" s="12"/>
      <c r="C54" s="12">
        <v>6</v>
      </c>
      <c r="D54" s="38" t="s">
        <v>57</v>
      </c>
      <c r="E54" s="1">
        <v>0</v>
      </c>
      <c r="F54" s="1">
        <v>7440</v>
      </c>
      <c r="G54" s="1">
        <v>2903</v>
      </c>
      <c r="H54" s="25">
        <f t="shared" si="1"/>
        <v>-4537</v>
      </c>
      <c r="I54" s="26"/>
      <c r="J54" s="26"/>
      <c r="K54" s="27"/>
    </row>
    <row r="55" spans="1:11" x14ac:dyDescent="0.25">
      <c r="A55" s="12">
        <v>4</v>
      </c>
      <c r="B55" s="12"/>
      <c r="C55" s="12"/>
      <c r="D55" s="12" t="s">
        <v>15</v>
      </c>
      <c r="E55" s="1">
        <v>64222</v>
      </c>
      <c r="F55" s="1">
        <v>67680</v>
      </c>
      <c r="G55" s="1">
        <v>8940</v>
      </c>
      <c r="H55" s="25">
        <f>$G55-$F55</f>
        <v>-58740</v>
      </c>
      <c r="I55" s="26"/>
      <c r="J55" s="26"/>
      <c r="K55" s="27">
        <f>$G55/$F55</f>
        <v>0.13209219858156029</v>
      </c>
    </row>
    <row r="56" spans="1:11" x14ac:dyDescent="0.25">
      <c r="A56" s="12"/>
      <c r="B56" s="12">
        <v>1</v>
      </c>
      <c r="C56" s="12"/>
      <c r="D56" s="12" t="s">
        <v>59</v>
      </c>
      <c r="E56" s="1">
        <v>0</v>
      </c>
      <c r="F56" s="1">
        <v>47180</v>
      </c>
      <c r="G56" s="1">
        <v>8940</v>
      </c>
      <c r="H56" s="25">
        <f>$G56-$F56</f>
        <v>-38240</v>
      </c>
      <c r="I56" s="26"/>
      <c r="J56" s="26"/>
      <c r="K56" s="27"/>
    </row>
    <row r="57" spans="1:11" x14ac:dyDescent="0.25">
      <c r="A57" s="12"/>
      <c r="B57" s="12"/>
      <c r="C57" s="12">
        <v>1</v>
      </c>
      <c r="D57" s="12" t="s">
        <v>51</v>
      </c>
      <c r="E57" s="1">
        <v>0</v>
      </c>
      <c r="F57" s="1">
        <v>40000</v>
      </c>
      <c r="G57" s="1">
        <v>8940</v>
      </c>
      <c r="H57" s="25">
        <f>$G57-$F57</f>
        <v>-31060</v>
      </c>
      <c r="I57" s="26"/>
      <c r="J57" s="26"/>
      <c r="K57" s="27">
        <f>$G57/$F57</f>
        <v>0.2235</v>
      </c>
    </row>
    <row r="58" spans="1:11" x14ac:dyDescent="0.25">
      <c r="A58" s="12"/>
      <c r="B58" s="12"/>
      <c r="C58" s="12">
        <v>2</v>
      </c>
      <c r="D58" s="12" t="s">
        <v>60</v>
      </c>
      <c r="E58" s="1">
        <v>0</v>
      </c>
      <c r="F58" s="1">
        <v>4700</v>
      </c>
      <c r="G58" s="1">
        <v>0</v>
      </c>
      <c r="H58" s="25">
        <f>$G58-$F58</f>
        <v>-4700</v>
      </c>
      <c r="I58" s="26" t="s">
        <v>71</v>
      </c>
      <c r="J58" s="26"/>
      <c r="K58" s="27"/>
    </row>
    <row r="59" spans="1:11" x14ac:dyDescent="0.25">
      <c r="A59" s="12"/>
      <c r="B59" s="12"/>
      <c r="C59" s="12">
        <v>3</v>
      </c>
      <c r="D59" s="12" t="s">
        <v>61</v>
      </c>
      <c r="E59" s="1">
        <v>0</v>
      </c>
      <c r="F59" s="1">
        <v>2480</v>
      </c>
      <c r="G59" s="1">
        <v>0</v>
      </c>
      <c r="H59" s="25">
        <f>$G59-$F59</f>
        <v>-2480</v>
      </c>
      <c r="I59" s="26" t="s">
        <v>71</v>
      </c>
      <c r="J59" s="26"/>
      <c r="K59" s="27"/>
    </row>
    <row r="60" spans="1:11" x14ac:dyDescent="0.25">
      <c r="A60" s="12">
        <v>5</v>
      </c>
      <c r="B60" s="12"/>
      <c r="C60" s="12"/>
      <c r="D60" s="12" t="s">
        <v>62</v>
      </c>
      <c r="E60" s="1">
        <v>0</v>
      </c>
      <c r="F60" s="1">
        <v>42420</v>
      </c>
      <c r="G60" s="1">
        <v>0</v>
      </c>
      <c r="H60" s="25">
        <f t="shared" si="1"/>
        <v>-42420</v>
      </c>
      <c r="I60" s="26"/>
      <c r="J60" s="26"/>
      <c r="K60" s="27">
        <f t="shared" si="0"/>
        <v>0</v>
      </c>
    </row>
    <row r="61" spans="1:11" x14ac:dyDescent="0.25">
      <c r="A61" s="12"/>
      <c r="B61" s="12">
        <v>1</v>
      </c>
      <c r="C61" s="12"/>
      <c r="D61" s="12" t="s">
        <v>63</v>
      </c>
      <c r="E61" s="1">
        <v>0</v>
      </c>
      <c r="F61" s="1">
        <v>42420</v>
      </c>
      <c r="G61" s="1">
        <v>0</v>
      </c>
      <c r="H61" s="25">
        <f t="shared" si="1"/>
        <v>-42420</v>
      </c>
      <c r="I61" s="26"/>
      <c r="J61" s="26"/>
      <c r="K61" s="27">
        <f t="shared" si="0"/>
        <v>0</v>
      </c>
    </row>
    <row r="62" spans="1:11" x14ac:dyDescent="0.25">
      <c r="A62" s="12"/>
      <c r="B62" s="12"/>
      <c r="C62" s="12">
        <v>1</v>
      </c>
      <c r="D62" s="12" t="s">
        <v>64</v>
      </c>
      <c r="E62" s="1">
        <v>0</v>
      </c>
      <c r="F62" s="1">
        <v>21460</v>
      </c>
      <c r="G62" s="1">
        <v>0</v>
      </c>
      <c r="H62" s="25">
        <f t="shared" si="1"/>
        <v>-21460</v>
      </c>
      <c r="I62" s="26" t="s">
        <v>71</v>
      </c>
      <c r="J62" s="26"/>
      <c r="K62" s="27">
        <f t="shared" si="0"/>
        <v>0</v>
      </c>
    </row>
    <row r="63" spans="1:11" x14ac:dyDescent="0.25">
      <c r="A63" s="12"/>
      <c r="B63" s="12"/>
      <c r="C63" s="12">
        <v>2</v>
      </c>
      <c r="D63" s="12" t="s">
        <v>65</v>
      </c>
      <c r="E63" s="1">
        <v>0</v>
      </c>
      <c r="F63" s="1">
        <v>20960</v>
      </c>
      <c r="G63" s="1">
        <v>0</v>
      </c>
      <c r="H63" s="25">
        <f t="shared" si="1"/>
        <v>-20960</v>
      </c>
      <c r="I63" s="26" t="s">
        <v>71</v>
      </c>
      <c r="J63" s="26"/>
      <c r="K63" s="27">
        <f t="shared" si="0"/>
        <v>0</v>
      </c>
    </row>
  </sheetData>
  <mergeCells count="10">
    <mergeCell ref="A2:K2"/>
    <mergeCell ref="A1:K1"/>
    <mergeCell ref="J3:J4"/>
    <mergeCell ref="K3:K4"/>
    <mergeCell ref="A3:D3"/>
    <mergeCell ref="F3:F4"/>
    <mergeCell ref="G3:G4"/>
    <mergeCell ref="H3:H4"/>
    <mergeCell ref="I3:I4"/>
    <mergeCell ref="E3:E4"/>
  </mergeCells>
  <phoneticPr fontId="1" type="noConversion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2019-11-16T16:14:32Z</dcterms:modified>
</cp:coreProperties>
</file>